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M45" i="2" l="1"/>
  <c r="M41" i="2"/>
  <c r="M38" i="2"/>
  <c r="M36" i="2"/>
  <c r="M33" i="2"/>
  <c r="M32" i="2"/>
  <c r="M31" i="2"/>
  <c r="M30" i="2"/>
  <c r="M29" i="2"/>
  <c r="M28" i="2"/>
  <c r="M26" i="2"/>
  <c r="M25" i="2"/>
  <c r="M24" i="2"/>
  <c r="M23" i="2"/>
  <c r="M22" i="2"/>
  <c r="M21" i="2"/>
  <c r="M19" i="2"/>
  <c r="M18" i="2"/>
  <c r="M13" i="2"/>
  <c r="M12" i="2"/>
  <c r="M11" i="2"/>
  <c r="L10" i="2"/>
  <c r="K45" i="2"/>
  <c r="K42" i="2"/>
  <c r="K41" i="2"/>
  <c r="K40" i="2"/>
  <c r="K39" i="2"/>
  <c r="K38" i="2"/>
  <c r="K35" i="2"/>
  <c r="K34" i="2"/>
  <c r="K33" i="2"/>
  <c r="K32" i="2"/>
  <c r="K31" i="2"/>
  <c r="K28" i="2"/>
  <c r="K26" i="2"/>
  <c r="K25" i="2"/>
  <c r="K24" i="2"/>
  <c r="K23" i="2"/>
  <c r="K22" i="2"/>
  <c r="K21" i="2"/>
  <c r="K20" i="2"/>
  <c r="K19" i="2"/>
  <c r="K18" i="2"/>
  <c r="K15" i="2"/>
  <c r="K14" i="2"/>
  <c r="K13" i="2"/>
  <c r="K12" i="2"/>
  <c r="K11" i="2"/>
  <c r="K10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E34" i="2" l="1"/>
  <c r="C25" i="2" l="1"/>
  <c r="H29" i="2"/>
  <c r="E29" i="2"/>
  <c r="C29" i="2"/>
  <c r="H34" i="2" l="1"/>
  <c r="L34" i="2" s="1"/>
  <c r="F34" i="2"/>
  <c r="F12" i="2"/>
  <c r="L44" i="2"/>
  <c r="L42" i="2"/>
  <c r="L40" i="2"/>
  <c r="L39" i="2"/>
  <c r="L37" i="2"/>
  <c r="L36" i="2"/>
  <c r="L35" i="2"/>
  <c r="L28" i="2"/>
  <c r="L26" i="2"/>
  <c r="L23" i="2"/>
  <c r="L21" i="2"/>
  <c r="L20" i="2"/>
  <c r="L19" i="2"/>
  <c r="L17" i="2"/>
  <c r="L15" i="2"/>
  <c r="L14" i="2"/>
  <c r="L13" i="2"/>
  <c r="H14" i="2"/>
  <c r="F14" i="2"/>
  <c r="E14" i="2"/>
  <c r="G14" i="2" s="1"/>
  <c r="C43" i="2"/>
  <c r="D26" i="2"/>
  <c r="C22" i="2"/>
  <c r="C18" i="2"/>
  <c r="C16" i="2"/>
  <c r="L16" i="2" s="1"/>
  <c r="C12" i="2"/>
  <c r="D28" i="2" l="1"/>
  <c r="D25" i="2" s="1"/>
  <c r="L43" i="2"/>
  <c r="C32" i="2"/>
  <c r="D41" i="2" s="1"/>
  <c r="C11" i="2"/>
  <c r="D13" i="2" s="1"/>
  <c r="C24" i="2"/>
  <c r="D39" i="2" l="1"/>
  <c r="D35" i="2"/>
  <c r="D34" i="2" s="1"/>
  <c r="D38" i="2"/>
  <c r="D37" i="2"/>
  <c r="D21" i="2"/>
  <c r="D16" i="2"/>
  <c r="D17" i="2"/>
  <c r="D40" i="2"/>
  <c r="D42" i="2"/>
  <c r="D36" i="2"/>
  <c r="C31" i="2"/>
  <c r="D43" i="2" s="1"/>
  <c r="D19" i="2"/>
  <c r="D23" i="2"/>
  <c r="D18" i="2"/>
  <c r="D20" i="2"/>
  <c r="D22" i="2"/>
  <c r="D12" i="2"/>
  <c r="D33" i="2"/>
  <c r="C10" i="2"/>
  <c r="H18" i="2"/>
  <c r="F18" i="2"/>
  <c r="F11" i="2" s="1"/>
  <c r="E18" i="2"/>
  <c r="H25" i="2"/>
  <c r="F25" i="2"/>
  <c r="E25" i="2"/>
  <c r="H43" i="2"/>
  <c r="F43" i="2"/>
  <c r="G37" i="2"/>
  <c r="H36" i="2"/>
  <c r="F36" i="2"/>
  <c r="G23" i="2"/>
  <c r="H22" i="2"/>
  <c r="E36" i="2"/>
  <c r="F22" i="2"/>
  <c r="E22" i="2"/>
  <c r="E12" i="2"/>
  <c r="L25" i="2" l="1"/>
  <c r="L22" i="2"/>
  <c r="L18" i="2"/>
  <c r="D32" i="2"/>
  <c r="D44" i="2"/>
  <c r="C45" i="2"/>
  <c r="D31" i="2" s="1"/>
  <c r="D11" i="2"/>
  <c r="D24" i="2"/>
  <c r="D10" i="2" l="1"/>
  <c r="H16" i="2"/>
  <c r="E16" i="2"/>
  <c r="E11" i="2" s="1"/>
  <c r="F38" i="2"/>
  <c r="F16" i="2"/>
  <c r="E38" i="2"/>
  <c r="G28" i="2"/>
  <c r="G22" i="2"/>
  <c r="H38" i="2" l="1"/>
  <c r="H12" i="2"/>
  <c r="F41" i="2"/>
  <c r="G36" i="2"/>
  <c r="E41" i="2"/>
  <c r="G40" i="2"/>
  <c r="H41" i="2"/>
  <c r="G17" i="2"/>
  <c r="L41" i="2" l="1"/>
  <c r="L38" i="2"/>
  <c r="H11" i="2"/>
  <c r="I13" i="2" s="1"/>
  <c r="L12" i="2"/>
  <c r="G16" i="2"/>
  <c r="G42" i="2"/>
  <c r="G39" i="2"/>
  <c r="G35" i="2"/>
  <c r="F24" i="2"/>
  <c r="H33" i="2"/>
  <c r="F33" i="2"/>
  <c r="F32" i="2" s="1"/>
  <c r="F31" i="2" s="1"/>
  <c r="E33" i="2"/>
  <c r="E32" i="2" s="1"/>
  <c r="L11" i="2" l="1"/>
  <c r="H32" i="2"/>
  <c r="I36" i="2" s="1"/>
  <c r="L33" i="2"/>
  <c r="I23" i="2"/>
  <c r="I14" i="2"/>
  <c r="I15" i="2"/>
  <c r="I17" i="2"/>
  <c r="I22" i="2"/>
  <c r="I18" i="2"/>
  <c r="I16" i="2"/>
  <c r="I12" i="2"/>
  <c r="G41" i="2"/>
  <c r="I39" i="2" l="1"/>
  <c r="I37" i="2"/>
  <c r="L32" i="2"/>
  <c r="I40" i="2"/>
  <c r="I35" i="2"/>
  <c r="H31" i="2"/>
  <c r="I43" i="2" s="1"/>
  <c r="I42" i="2"/>
  <c r="I38" i="2"/>
  <c r="I41" i="2"/>
  <c r="I32" i="2" l="1"/>
  <c r="L31" i="2"/>
  <c r="I44" i="2"/>
  <c r="I34" i="2"/>
  <c r="I33" i="2"/>
  <c r="G38" i="2" l="1"/>
  <c r="E24" i="2"/>
  <c r="G34" i="2" l="1"/>
  <c r="G26" i="2"/>
  <c r="G21" i="2"/>
  <c r="G20" i="2"/>
  <c r="G19" i="2"/>
  <c r="G13" i="2"/>
  <c r="F10" i="2" l="1"/>
  <c r="F45" i="2" s="1"/>
  <c r="E10" i="2" l="1"/>
  <c r="G12" i="2"/>
  <c r="G18" i="2"/>
  <c r="G25" i="2"/>
  <c r="G33" i="2"/>
  <c r="I21" i="2" l="1"/>
  <c r="I19" i="2"/>
  <c r="I20" i="2"/>
  <c r="G10" i="2"/>
  <c r="G11" i="2"/>
  <c r="G32" i="2"/>
  <c r="G24" i="2"/>
  <c r="I26" i="2" l="1"/>
  <c r="H24" i="2"/>
  <c r="I28" i="2"/>
  <c r="L24" i="2" l="1"/>
  <c r="I25" i="2"/>
  <c r="H10" i="2"/>
  <c r="M10" i="2" l="1"/>
  <c r="I11" i="2"/>
  <c r="H45" i="2"/>
  <c r="I24" i="2"/>
  <c r="I31" i="2" l="1"/>
  <c r="L45" i="2"/>
  <c r="I10" i="2"/>
  <c r="G44" i="2"/>
  <c r="E43" i="2"/>
  <c r="E31" i="2" s="1"/>
  <c r="G31" i="2" l="1"/>
  <c r="E45" i="2"/>
  <c r="G45" i="2" s="1"/>
  <c r="G43" i="2"/>
</calcChain>
</file>

<file path=xl/sharedStrings.xml><?xml version="1.0" encoding="utf-8"?>
<sst xmlns="http://schemas.openxmlformats.org/spreadsheetml/2006/main" count="96" uniqueCount="89">
  <si>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</si>
  <si>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</si>
  <si>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</si>
  <si>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</si>
  <si>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</si>
  <si>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</si>
  <si>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</si>
  <si>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</si>
  <si>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</si>
  <si>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</si>
  <si>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</si>
  <si>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</si>
  <si>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</si>
  <si>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</si>
  <si>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</si>
  <si>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</si>
  <si>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</si>
  <si>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</si>
  <si>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</si>
  <si>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</si>
  <si>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</si>
  <si>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</si>
  <si>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</si>
  <si>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</si>
  <si>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</si>
  <si>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</si>
  <si>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</si>
  <si>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</si>
  <si>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</si>
  <si>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</si>
  <si>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</si>
  <si>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</si>
  <si>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</si>
  <si>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</si>
  <si>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</si>
  <si>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</si>
  <si>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</si>
  <si>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</si>
  <si>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</si>
  <si>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</si>
  <si>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</si>
  <si>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</si>
  <si>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</si>
  <si>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</si>
  <si>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</si>
  <si>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</si>
  <si>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</si>
  <si>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</si>
  <si>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</si>
  <si>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</si>
  <si>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</si>
  <si>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</si>
  <si>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</si>
  <si>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</si>
  <si>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</si>
  <si>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</si>
  <si>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</si>
  <si>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</si>
  <si>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</si>
  <si>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</si>
  <si>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</si>
  <si>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</si>
  <si>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 xml:space="preserve">Доходы от сдачи в аренду имущества, находящегося, в оперативном упралвении органов управления воселений и созданных ими учреждений (за исключением имущества муниципальных бюджетных и автономных учреждений)  </t>
  </si>
  <si>
    <t>исполнения доходов бюджета Быстриинского сельского поселения  Ульчского муниципального района                                                                                                                      Хабаровского края   за 2014 год</t>
  </si>
  <si>
    <t>919 1 08 00000 00 0000 110</t>
  </si>
  <si>
    <t>919 1 08 04020 01 0000 110</t>
  </si>
  <si>
    <t>919 1 11 05035 10 0000 120</t>
  </si>
  <si>
    <t>919 1 11 09045 10 0000 120</t>
  </si>
  <si>
    <t>919 2 00 00000 00 0000 000</t>
  </si>
  <si>
    <t>919 2 02 00000 00 0000 000</t>
  </si>
  <si>
    <t>919 2 02 01000 00 0000 151</t>
  </si>
  <si>
    <t>919 2 02 01001 00 0000 151</t>
  </si>
  <si>
    <t>919 2 02 01001 10 0000 151</t>
  </si>
  <si>
    <t>919 2 02 02000 00 0000 151</t>
  </si>
  <si>
    <t>919 2 02 02999 10 0000 151</t>
  </si>
  <si>
    <t>919 2 02 03000 00 0000 151</t>
  </si>
  <si>
    <t>919 2 02 03015 10 0000 151</t>
  </si>
  <si>
    <t>919 2 02 03003 10 0000 151</t>
  </si>
  <si>
    <t>919 2 02 04000 00 0000 151</t>
  </si>
  <si>
    <t xml:space="preserve">919 2 02 04999 10 0000 151 </t>
  </si>
  <si>
    <t>919 2 07 00000 00 0000 000</t>
  </si>
  <si>
    <t>919 2 07 05000 10 0000 000</t>
  </si>
  <si>
    <t>ДОХОДЫ ОТПРОДАЖИ МАТЕРИАЛЬНЫХ ЗАПАСОВ</t>
  </si>
  <si>
    <t>919 1 14 00000 00 0000 000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</si>
  <si>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</si>
  <si>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919 1 14 06013 10 0000 000</t>
  </si>
  <si>
    <t>Утвержденные бюджетные назначения по решению Совета депутатов от 30.12.2014 № 22</t>
  </si>
  <si>
    <t>Отклонение от утвержденных бюджетных назначений по отчету от решения Совета депутатов от 30.12.2014 № 22</t>
  </si>
  <si>
    <t>ДОХОДЫ НАЛОГОВЫЕ И  НЕНАЛОГОВЫЕ-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</si>
</sst>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1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4" fillId="0" borderId="0" xfId="0" applyFont="1"/>
    <xf numFmtId="0" fontId="0" fillId="0" borderId="0" xfId="0" applyFont="1"/>
    <xf numFmtId="0" fontId="15" fillId="0" borderId="0" xfId="0" applyFont="1"/>
    <xf numFmtId="0" fontId="0" fillId="2" borderId="0" xfId="0" applyFill="1"/>
    <xf numFmtId="0" fontId="11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3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4" fontId="12" fillId="0" borderId="4" xfId="0" applyNumberFormat="1" applyFont="1" applyBorder="1" applyAlignment="1">
      <alignment horizontal="center"/>
    </xf>
    <xf numFmtId="4" fontId="12" fillId="2" borderId="4" xfId="0" applyNumberFormat="1" applyFont="1" applyFill="1" applyBorder="1" applyAlignment="1">
      <alignment horizontal="center"/>
    </xf>
    <xf numFmtId="0" fontId="17" fillId="0" borderId="0" xfId="0" applyFont="1"/>
    <xf numFmtId="4" fontId="16" fillId="2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4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3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5" fillId="2" borderId="0" xfId="0" applyFont="1" applyFill="1"/>
    <xf numFmtId="4" fontId="11" fillId="0" borderId="4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8" xfId="0" applyFont="1" applyBorder="1" applyAlignment="1">
      <alignment horizontal="justify" vertical="center" wrapText="1"/>
    </xf>
    <xf numFmtId="0" fontId="18" fillId="0" borderId="9" xfId="0" applyFont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wrapText="1"/>
    </xf>
    <xf numFmtId="0" fontId="14" fillId="0" borderId="4" xfId="0" applyFont="1" applyBorder="1"/>
    <xf numFmtId="4" fontId="18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9" customFormat="1" x14ac:dyDescent="0.25"/>
    <row r="13" ht="33" customHeight="1" x14ac:dyDescent="0.25"/>
    <row r="18" ht="56.25" customHeight="1" x14ac:dyDescent="0.25"/>
    <row r="19" ht="56.25" customHeight="1" x14ac:dyDescent="0.25"/>
    <row r="24" s="17" customFormat="1" x14ac:dyDescent="0.25"/>
    <row r="25" s="18" customFormat="1" x14ac:dyDescent="0.25"/>
    <row r="26" s="18" customFormat="1" x14ac:dyDescent="0.25"/>
    <row r="27" s="18" customFormat="1" x14ac:dyDescent="0.25"/>
    <row r="33" s="17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7" customFormat="1" x14ac:dyDescent="0.25"/>
    <row r="42" s="17" customFormat="1" x14ac:dyDescent="0.25"/>
    <row r="44" s="16" customFormat="1" x14ac:dyDescent="0.25"/>
    <row r="45" s="16" customFormat="1" x14ac:dyDescent="0.25"/>
    <row r="51" s="16" customFormat="1" ht="150" customHeight="1" x14ac:dyDescent="0.25"/>
    <row r="55" s="17" customFormat="1" x14ac:dyDescent="0.25"/>
    <row r="63" s="18" customFormat="1" x14ac:dyDescent="0.25"/>
    <row r="65" s="18" customFormat="1" x14ac:dyDescent="0.25"/>
    <row r="66" s="16" customFormat="1" x14ac:dyDescent="0.25"/>
    <row r="67" s="17" customFormat="1" x14ac:dyDescent="0.25"/>
    <row r="68" s="17" customFormat="1" x14ac:dyDescent="0.25"/>
    <row r="69" s="18" customFormat="1" x14ac:dyDescent="0.25"/>
    <row r="70" s="16" customFormat="1" x14ac:dyDescent="0.25"/>
    <row r="71" s="17" customFormat="1" x14ac:dyDescent="0.25"/>
    <row r="72" s="17" customFormat="1" x14ac:dyDescent="0.25"/>
    <row r="73" s="18" customFormat="1" x14ac:dyDescent="0.25"/>
    <row r="74" s="17" customFormat="1" x14ac:dyDescent="0.25"/>
    <row r="75" s="18" customFormat="1" x14ac:dyDescent="0.25"/>
    <row r="77" s="19" customFormat="1" x14ac:dyDescent="0.25"/>
    <row r="78" s="16" customFormat="1" x14ac:dyDescent="0.25"/>
    <row r="83" s="18" customFormat="1" x14ac:dyDescent="0.25"/>
    <row r="84" s="18" customFormat="1" x14ac:dyDescent="0.25"/>
    <row r="86" s="19" customFormat="1" x14ac:dyDescent="0.25"/>
    <row r="94" s="17" customFormat="1" x14ac:dyDescent="0.25"/>
    <row r="95" s="17" customFormat="1" x14ac:dyDescent="0.25"/>
    <row r="96" s="18" customFormat="1" x14ac:dyDescent="0.25"/>
    <row r="97" s="16" customFormat="1" ht="33" customHeight="1" x14ac:dyDescent="0.25"/>
    <row r="98" s="17" customFormat="1" x14ac:dyDescent="0.25"/>
    <row r="99" s="17" customFormat="1" x14ac:dyDescent="0.25"/>
    <row r="100" s="18" customFormat="1" x14ac:dyDescent="0.25"/>
    <row r="101" s="17" customFormat="1" x14ac:dyDescent="0.25"/>
    <row r="102" s="18" customFormat="1" x14ac:dyDescent="0.25"/>
    <row r="103" s="16" customFormat="1" x14ac:dyDescent="0.25"/>
    <row r="104" s="16" customFormat="1" x14ac:dyDescent="0.25"/>
    <row r="105" s="42" customFormat="1" x14ac:dyDescent="0.25"/>
    <row r="106" s="16" customFormat="1" x14ac:dyDescent="0.25"/>
    <row r="107" s="17" customFormat="1" x14ac:dyDescent="0.25"/>
    <row r="108" s="18" customFormat="1" x14ac:dyDescent="0.25"/>
    <row r="110" s="19" customFormat="1" x14ac:dyDescent="0.25"/>
    <row r="111" s="19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8" customFormat="1" x14ac:dyDescent="0.25"/>
    <row r="117" s="48" customFormat="1" x14ac:dyDescent="0.25"/>
    <row r="124" s="16" customFormat="1" x14ac:dyDescent="0.25"/>
    <row r="125" s="16" customFormat="1" x14ac:dyDescent="0.25"/>
    <row r="126" s="16" customFormat="1" x14ac:dyDescent="0.25"/>
    <row r="127" s="36" customFormat="1" x14ac:dyDescent="0.25"/>
    <row r="128" s="18" customFormat="1" x14ac:dyDescent="0.25"/>
    <row r="129" s="16" customFormat="1" x14ac:dyDescent="0.25"/>
    <row r="130" s="16" customFormat="1" x14ac:dyDescent="0.25"/>
    <row r="131" s="36" customFormat="1" x14ac:dyDescent="0.25"/>
    <row r="132" s="16" customFormat="1" ht="23.25" customHeight="1" x14ac:dyDescent="0.25"/>
    <row r="133" s="16" customFormat="1" x14ac:dyDescent="0.25"/>
    <row r="134" s="36" customFormat="1" x14ac:dyDescent="0.25"/>
    <row r="135" s="36" customFormat="1" x14ac:dyDescent="0.25"/>
    <row r="137" s="19" customFormat="1" x14ac:dyDescent="0.25"/>
    <row r="138" s="16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Normal="100" workbookViewId="0">
      <selection activeCell="K44" sqref="K44"/>
    </sheetView>
  </sheetViews>
  <sheetFormatPr defaultRowHeight="15" x14ac:dyDescent="0.25"/>
  <cols>
    <col min="1" max="1" width="39.42578125" customWidth="1"/>
    <col min="2" max="2" width="21" customWidth="1"/>
    <col min="3" max="3" width="14.140625" customWidth="1"/>
    <col min="4" max="4" width="9.5703125" customWidth="1"/>
    <col min="5" max="5" width="15.5703125" customWidth="1"/>
    <col min="6" max="6" width="13.85546875" style="19" customWidth="1"/>
    <col min="7" max="7" width="14.28515625" customWidth="1"/>
    <col min="8" max="8" width="14.28515625" style="19" customWidth="1"/>
    <col min="9" max="9" width="9.7109375" style="19" customWidth="1"/>
    <col min="10" max="10" width="13.7109375" customWidth="1"/>
    <col min="11" max="11" width="11.7109375" customWidth="1"/>
    <col min="12" max="12" width="13.285156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52" t="s">
        <v>20</v>
      </c>
      <c r="K1" s="52"/>
    </row>
    <row r="2" spans="1:13" ht="16.5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3" ht="33.75" customHeight="1" x14ac:dyDescent="0.25">
      <c r="A3" s="60" t="s">
        <v>63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21"/>
      <c r="M3" s="21"/>
    </row>
    <row r="4" spans="1:13" x14ac:dyDescent="0.25">
      <c r="A4" s="1"/>
      <c r="B4" s="2"/>
      <c r="C4" s="2"/>
      <c r="D4" s="2"/>
      <c r="E4" s="1"/>
      <c r="F4" s="22"/>
      <c r="G4" s="1"/>
      <c r="H4" s="23"/>
      <c r="I4" s="23"/>
      <c r="J4" s="3"/>
      <c r="K4" s="3" t="s">
        <v>21</v>
      </c>
    </row>
    <row r="5" spans="1:13" ht="36.75" customHeight="1" x14ac:dyDescent="0.25">
      <c r="A5" s="68" t="s">
        <v>1</v>
      </c>
      <c r="B5" s="68" t="s">
        <v>2</v>
      </c>
      <c r="C5" s="61" t="s">
        <v>36</v>
      </c>
      <c r="D5" s="62"/>
      <c r="E5" s="68" t="s">
        <v>86</v>
      </c>
      <c r="F5" s="65" t="s">
        <v>34</v>
      </c>
      <c r="G5" s="57" t="s">
        <v>87</v>
      </c>
      <c r="H5" s="61" t="s">
        <v>59</v>
      </c>
      <c r="I5" s="62"/>
      <c r="J5" s="53" t="s">
        <v>60</v>
      </c>
      <c r="K5" s="54"/>
      <c r="L5" s="73" t="s">
        <v>61</v>
      </c>
      <c r="M5" s="74"/>
    </row>
    <row r="6" spans="1:13" ht="73.5" customHeight="1" x14ac:dyDescent="0.25">
      <c r="A6" s="69"/>
      <c r="B6" s="69"/>
      <c r="C6" s="63"/>
      <c r="D6" s="64"/>
      <c r="E6" s="69"/>
      <c r="F6" s="66"/>
      <c r="G6" s="58"/>
      <c r="H6" s="63"/>
      <c r="I6" s="64"/>
      <c r="J6" s="55"/>
      <c r="K6" s="56"/>
      <c r="L6" s="75"/>
      <c r="M6" s="76"/>
    </row>
    <row r="7" spans="1:13" ht="25.5" x14ac:dyDescent="0.25">
      <c r="A7" s="70"/>
      <c r="B7" s="70"/>
      <c r="C7" s="24" t="s">
        <v>3</v>
      </c>
      <c r="D7" s="24" t="s">
        <v>35</v>
      </c>
      <c r="E7" s="70"/>
      <c r="F7" s="67"/>
      <c r="G7" s="4" t="s">
        <v>3</v>
      </c>
      <c r="H7" s="24" t="s">
        <v>3</v>
      </c>
      <c r="I7" s="24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1" customFormat="1" ht="11.25" customHeight="1" x14ac:dyDescent="0.25">
      <c r="A8" s="50">
        <v>1</v>
      </c>
      <c r="B8" s="50">
        <v>2</v>
      </c>
      <c r="C8" s="71">
        <v>3</v>
      </c>
      <c r="D8" s="71">
        <v>4</v>
      </c>
      <c r="E8" s="50">
        <v>5</v>
      </c>
      <c r="F8" s="71">
        <v>6</v>
      </c>
      <c r="G8" s="50">
        <v>7</v>
      </c>
      <c r="H8" s="71">
        <v>8</v>
      </c>
      <c r="I8" s="71">
        <v>9</v>
      </c>
      <c r="J8" s="79">
        <v>10</v>
      </c>
      <c r="K8" s="79">
        <v>11</v>
      </c>
      <c r="L8" s="77">
        <v>12</v>
      </c>
      <c r="M8" s="77">
        <v>13</v>
      </c>
    </row>
    <row r="9" spans="1:13" ht="6" customHeight="1" x14ac:dyDescent="0.25">
      <c r="A9" s="51"/>
      <c r="B9" s="51"/>
      <c r="C9" s="72"/>
      <c r="D9" s="72"/>
      <c r="E9" s="51"/>
      <c r="F9" s="72"/>
      <c r="G9" s="51"/>
      <c r="H9" s="72"/>
      <c r="I9" s="72"/>
      <c r="J9" s="80"/>
      <c r="K9" s="80"/>
      <c r="L9" s="78"/>
      <c r="M9" s="78"/>
    </row>
    <row r="10" spans="1:13" s="16" customFormat="1" ht="33.75" customHeight="1" x14ac:dyDescent="0.25">
      <c r="A10" s="38" t="s">
        <v>88</v>
      </c>
      <c r="B10" s="81"/>
      <c r="C10" s="28">
        <f>C11+C24</f>
        <v>692275.90999999992</v>
      </c>
      <c r="D10" s="29">
        <f>C10/C45*100</f>
        <v>13.071438315398634</v>
      </c>
      <c r="E10" s="28">
        <f>E11+E24</f>
        <v>856700</v>
      </c>
      <c r="F10" s="29">
        <f>F11+F24</f>
        <v>856700</v>
      </c>
      <c r="G10" s="28">
        <f>F10-E10</f>
        <v>0</v>
      </c>
      <c r="H10" s="28">
        <f>H11+H24</f>
        <v>867353.04</v>
      </c>
      <c r="I10" s="29">
        <f>H10/H45*100</f>
        <v>28.044645872135536</v>
      </c>
      <c r="J10" s="28">
        <f>H10-F10</f>
        <v>10653.040000000037</v>
      </c>
      <c r="K10" s="28">
        <f>H10/F10*100</f>
        <v>101.24349714018909</v>
      </c>
      <c r="L10" s="34">
        <f>H10-C10</f>
        <v>175077.13000000012</v>
      </c>
      <c r="M10" s="34">
        <f>H10/C10*100</f>
        <v>125.29007978914075</v>
      </c>
    </row>
    <row r="11" spans="1:13" s="16" customFormat="1" ht="19.5" customHeight="1" x14ac:dyDescent="0.25">
      <c r="A11" s="6" t="s">
        <v>23</v>
      </c>
      <c r="B11" s="81"/>
      <c r="C11" s="28">
        <f>C12+C18+C22+C16</f>
        <v>337737.91</v>
      </c>
      <c r="D11" s="29">
        <f>C11/C10*100</f>
        <v>48.786604462373973</v>
      </c>
      <c r="E11" s="28">
        <f>E12+E18+E22+E16+E14</f>
        <v>513200</v>
      </c>
      <c r="F11" s="28">
        <f>F12+F18+F22+F16+F14</f>
        <v>513200</v>
      </c>
      <c r="G11" s="28">
        <f t="shared" ref="G11:G45" si="0">F11-E11</f>
        <v>0</v>
      </c>
      <c r="H11" s="28">
        <f>H12+H18+H22+H16+H14</f>
        <v>520643.39</v>
      </c>
      <c r="I11" s="29">
        <f>H11/H10*100</f>
        <v>60.026698009843841</v>
      </c>
      <c r="J11" s="28">
        <f t="shared" ref="J11:J45" si="1">H11-F11</f>
        <v>7443.390000000014</v>
      </c>
      <c r="K11" s="28">
        <f t="shared" ref="K11:K45" si="2">H11/F11*100</f>
        <v>101.45038776305535</v>
      </c>
      <c r="L11" s="34">
        <f t="shared" ref="L11:L45" si="3">H11-C11</f>
        <v>182905.48000000004</v>
      </c>
      <c r="M11" s="34">
        <f t="shared" ref="M11:M45" si="4">H11/C11*100</f>
        <v>154.15604070031702</v>
      </c>
    </row>
    <row r="12" spans="1:13" s="16" customFormat="1" ht="19.5" customHeight="1" x14ac:dyDescent="0.25">
      <c r="A12" s="7" t="s">
        <v>9</v>
      </c>
      <c r="B12" s="12" t="s">
        <v>11</v>
      </c>
      <c r="C12" s="28">
        <f>C13</f>
        <v>218853.49</v>
      </c>
      <c r="D12" s="29">
        <f>C12/C11*100</f>
        <v>64.79979993954484</v>
      </c>
      <c r="E12" s="28">
        <f>E13</f>
        <v>198000</v>
      </c>
      <c r="F12" s="28">
        <f>F13</f>
        <v>198000</v>
      </c>
      <c r="G12" s="28">
        <f t="shared" si="0"/>
        <v>0</v>
      </c>
      <c r="H12" s="28">
        <f>H13</f>
        <v>219662.7</v>
      </c>
      <c r="I12" s="29">
        <f>H12/H11*100</f>
        <v>42.190624949641638</v>
      </c>
      <c r="J12" s="28">
        <f t="shared" si="1"/>
        <v>21662.700000000012</v>
      </c>
      <c r="K12" s="28">
        <f t="shared" si="2"/>
        <v>110.94075757575759</v>
      </c>
      <c r="L12" s="34">
        <f t="shared" si="3"/>
        <v>809.21000000002095</v>
      </c>
      <c r="M12" s="34">
        <f t="shared" si="4"/>
        <v>100.36974964392846</v>
      </c>
    </row>
    <row r="13" spans="1:13" s="17" customFormat="1" ht="15.75" customHeight="1" x14ac:dyDescent="0.25">
      <c r="A13" s="8" t="s">
        <v>10</v>
      </c>
      <c r="B13" s="15" t="s">
        <v>29</v>
      </c>
      <c r="C13" s="31">
        <v>218853.49</v>
      </c>
      <c r="D13" s="31">
        <f>C13/C11*100</f>
        <v>64.79979993954484</v>
      </c>
      <c r="E13" s="30">
        <v>198000</v>
      </c>
      <c r="F13" s="31">
        <v>198000</v>
      </c>
      <c r="G13" s="30">
        <f t="shared" si="0"/>
        <v>0</v>
      </c>
      <c r="H13" s="31">
        <v>219662.7</v>
      </c>
      <c r="I13" s="31">
        <f>H13/H11*100</f>
        <v>42.190624949641638</v>
      </c>
      <c r="J13" s="30">
        <f t="shared" si="1"/>
        <v>21662.700000000012</v>
      </c>
      <c r="K13" s="30">
        <f t="shared" si="2"/>
        <v>110.94075757575759</v>
      </c>
      <c r="L13" s="49">
        <f t="shared" si="3"/>
        <v>809.21000000002095</v>
      </c>
      <c r="M13" s="49">
        <f t="shared" si="4"/>
        <v>100.36974964392846</v>
      </c>
    </row>
    <row r="14" spans="1:13" s="16" customFormat="1" ht="26.25" x14ac:dyDescent="0.25">
      <c r="A14" s="7" t="s">
        <v>55</v>
      </c>
      <c r="B14" s="12" t="s">
        <v>56</v>
      </c>
      <c r="C14" s="29"/>
      <c r="D14" s="29"/>
      <c r="E14" s="28">
        <f>E15</f>
        <v>240400</v>
      </c>
      <c r="F14" s="28">
        <f>F15</f>
        <v>240400</v>
      </c>
      <c r="G14" s="28">
        <f t="shared" si="0"/>
        <v>0</v>
      </c>
      <c r="H14" s="28">
        <f>H15</f>
        <v>178229.45</v>
      </c>
      <c r="I14" s="29">
        <f>H14/H11*100</f>
        <v>34.232538705619604</v>
      </c>
      <c r="J14" s="28">
        <f t="shared" si="1"/>
        <v>-62170.549999999988</v>
      </c>
      <c r="K14" s="28">
        <f t="shared" si="2"/>
        <v>74.138706322795343</v>
      </c>
      <c r="L14" s="34">
        <f t="shared" si="3"/>
        <v>178229.45</v>
      </c>
      <c r="M14" s="34"/>
    </row>
    <row r="15" spans="1:13" s="17" customFormat="1" ht="26.25" x14ac:dyDescent="0.25">
      <c r="A15" s="8" t="s">
        <v>58</v>
      </c>
      <c r="B15" s="15" t="s">
        <v>57</v>
      </c>
      <c r="C15" s="31"/>
      <c r="D15" s="31"/>
      <c r="E15" s="30">
        <v>240400</v>
      </c>
      <c r="F15" s="31">
        <v>240400</v>
      </c>
      <c r="G15" s="30"/>
      <c r="H15" s="31">
        <v>178229.45</v>
      </c>
      <c r="I15" s="31">
        <f>H15/H11*100</f>
        <v>34.232538705619604</v>
      </c>
      <c r="J15" s="30">
        <f t="shared" si="1"/>
        <v>-62170.549999999988</v>
      </c>
      <c r="K15" s="30">
        <f t="shared" si="2"/>
        <v>74.138706322795343</v>
      </c>
      <c r="L15" s="49">
        <f t="shared" si="3"/>
        <v>178229.45</v>
      </c>
      <c r="M15" s="49"/>
    </row>
    <row r="16" spans="1:13" s="16" customFormat="1" ht="19.5" customHeight="1" x14ac:dyDescent="0.25">
      <c r="A16" s="7" t="s">
        <v>37</v>
      </c>
      <c r="B16" s="13" t="s">
        <v>38</v>
      </c>
      <c r="C16" s="28">
        <f>SUM(C17:C17)</f>
        <v>0</v>
      </c>
      <c r="D16" s="29">
        <f>C16/C11*100</f>
        <v>0</v>
      </c>
      <c r="E16" s="28">
        <f>SUM(E17:E17)</f>
        <v>0</v>
      </c>
      <c r="F16" s="28">
        <f>SUM(F17:F17)</f>
        <v>0</v>
      </c>
      <c r="G16" s="28">
        <f t="shared" si="0"/>
        <v>0</v>
      </c>
      <c r="H16" s="28">
        <f>SUM(H17:H17)</f>
        <v>0</v>
      </c>
      <c r="I16" s="29">
        <f>H16/H11*100</f>
        <v>0</v>
      </c>
      <c r="J16" s="28">
        <f t="shared" si="1"/>
        <v>0</v>
      </c>
      <c r="K16" s="28"/>
      <c r="L16" s="34">
        <f t="shared" si="3"/>
        <v>0</v>
      </c>
      <c r="M16" s="34"/>
    </row>
    <row r="17" spans="1:13" s="17" customFormat="1" ht="26.25" x14ac:dyDescent="0.25">
      <c r="A17" s="8" t="s">
        <v>39</v>
      </c>
      <c r="B17" s="39" t="s">
        <v>45</v>
      </c>
      <c r="C17" s="31"/>
      <c r="D17" s="31">
        <f>C17/C11*100</f>
        <v>0</v>
      </c>
      <c r="E17" s="30"/>
      <c r="F17" s="31"/>
      <c r="G17" s="30">
        <f t="shared" si="0"/>
        <v>0</v>
      </c>
      <c r="H17" s="31"/>
      <c r="I17" s="31">
        <f>H17/H11*100</f>
        <v>0</v>
      </c>
      <c r="J17" s="30">
        <f t="shared" si="1"/>
        <v>0</v>
      </c>
      <c r="K17" s="30"/>
      <c r="L17" s="49">
        <f t="shared" si="3"/>
        <v>0</v>
      </c>
      <c r="M17" s="49"/>
    </row>
    <row r="18" spans="1:13" s="16" customFormat="1" ht="14.25" customHeight="1" x14ac:dyDescent="0.25">
      <c r="A18" s="7" t="s">
        <v>12</v>
      </c>
      <c r="B18" s="13" t="s">
        <v>13</v>
      </c>
      <c r="C18" s="28">
        <f>SUM(C19:C21)</f>
        <v>110134.42</v>
      </c>
      <c r="D18" s="29">
        <f>C18/C11*100</f>
        <v>32.609433747014073</v>
      </c>
      <c r="E18" s="28">
        <f>SUM(E19:E21)</f>
        <v>67200</v>
      </c>
      <c r="F18" s="28">
        <f>SUM(F19:F21)</f>
        <v>67200</v>
      </c>
      <c r="G18" s="28">
        <f t="shared" si="0"/>
        <v>0</v>
      </c>
      <c r="H18" s="28">
        <f>SUM(H19:H21)</f>
        <v>119576.24</v>
      </c>
      <c r="I18" s="29">
        <f>H18/H11*100</f>
        <v>22.967013947877067</v>
      </c>
      <c r="J18" s="28">
        <f t="shared" si="1"/>
        <v>52376.240000000005</v>
      </c>
      <c r="K18" s="28">
        <f t="shared" si="2"/>
        <v>177.94083333333336</v>
      </c>
      <c r="L18" s="34">
        <f t="shared" si="3"/>
        <v>9441.820000000007</v>
      </c>
      <c r="M18" s="34">
        <f t="shared" si="4"/>
        <v>108.57299652551855</v>
      </c>
    </row>
    <row r="19" spans="1:13" s="17" customFormat="1" ht="26.25" x14ac:dyDescent="0.25">
      <c r="A19" s="8" t="s">
        <v>43</v>
      </c>
      <c r="B19" s="14" t="s">
        <v>46</v>
      </c>
      <c r="C19" s="31">
        <v>1777.53</v>
      </c>
      <c r="D19" s="31">
        <f>C19/C11*100</f>
        <v>0.52630455372925122</v>
      </c>
      <c r="E19" s="30">
        <v>2000</v>
      </c>
      <c r="F19" s="31">
        <v>2000</v>
      </c>
      <c r="G19" s="30">
        <f t="shared" si="0"/>
        <v>0</v>
      </c>
      <c r="H19" s="31">
        <v>1578</v>
      </c>
      <c r="I19" s="31">
        <f>H19/H11*100</f>
        <v>0.30308653299142047</v>
      </c>
      <c r="J19" s="30">
        <f t="shared" si="1"/>
        <v>-422</v>
      </c>
      <c r="K19" s="30">
        <f t="shared" si="2"/>
        <v>78.900000000000006</v>
      </c>
      <c r="L19" s="49">
        <f t="shared" si="3"/>
        <v>-199.52999999999997</v>
      </c>
      <c r="M19" s="49">
        <f t="shared" si="4"/>
        <v>88.774872997924092</v>
      </c>
    </row>
    <row r="20" spans="1:13" s="17" customFormat="1" x14ac:dyDescent="0.25">
      <c r="A20" s="8" t="s">
        <v>14</v>
      </c>
      <c r="B20" s="14" t="s">
        <v>48</v>
      </c>
      <c r="C20" s="31"/>
      <c r="D20" s="31">
        <f>C20/C11*100</f>
        <v>0</v>
      </c>
      <c r="E20" s="30">
        <v>200</v>
      </c>
      <c r="F20" s="31">
        <v>200</v>
      </c>
      <c r="G20" s="30">
        <f t="shared" si="0"/>
        <v>0</v>
      </c>
      <c r="H20" s="31">
        <v>227</v>
      </c>
      <c r="I20" s="31">
        <f>H20/H11*100</f>
        <v>4.3599900500033234E-2</v>
      </c>
      <c r="J20" s="30">
        <f t="shared" si="1"/>
        <v>27</v>
      </c>
      <c r="K20" s="30">
        <f t="shared" si="2"/>
        <v>113.5</v>
      </c>
      <c r="L20" s="49">
        <f t="shared" si="3"/>
        <v>227</v>
      </c>
      <c r="M20" s="49"/>
    </row>
    <row r="21" spans="1:13" s="17" customFormat="1" x14ac:dyDescent="0.25">
      <c r="A21" s="8" t="s">
        <v>15</v>
      </c>
      <c r="B21" s="14" t="s">
        <v>47</v>
      </c>
      <c r="C21" s="31">
        <v>108356.89</v>
      </c>
      <c r="D21" s="31">
        <f>C21/C11*100</f>
        <v>32.083129193284819</v>
      </c>
      <c r="E21" s="30">
        <v>65000</v>
      </c>
      <c r="F21" s="31">
        <v>65000</v>
      </c>
      <c r="G21" s="30">
        <f t="shared" si="0"/>
        <v>0</v>
      </c>
      <c r="H21" s="31">
        <v>117771.24</v>
      </c>
      <c r="I21" s="31">
        <f>H21/H11*100</f>
        <v>22.620327514385615</v>
      </c>
      <c r="J21" s="30">
        <f t="shared" si="1"/>
        <v>52771.240000000005</v>
      </c>
      <c r="K21" s="30">
        <f t="shared" si="2"/>
        <v>181.18652307692309</v>
      </c>
      <c r="L21" s="49">
        <f t="shared" si="3"/>
        <v>9414.3500000000058</v>
      </c>
      <c r="M21" s="49">
        <f t="shared" si="4"/>
        <v>108.68827999770019</v>
      </c>
    </row>
    <row r="22" spans="1:13" s="16" customFormat="1" x14ac:dyDescent="0.25">
      <c r="A22" s="7" t="s">
        <v>16</v>
      </c>
      <c r="B22" s="13" t="s">
        <v>64</v>
      </c>
      <c r="C22" s="28">
        <f>C23</f>
        <v>8750</v>
      </c>
      <c r="D22" s="29">
        <f>C22/C11*100</f>
        <v>2.5907663134410943</v>
      </c>
      <c r="E22" s="28">
        <f>E23</f>
        <v>7600</v>
      </c>
      <c r="F22" s="28">
        <f>F23</f>
        <v>7600</v>
      </c>
      <c r="G22" s="28">
        <f t="shared" si="0"/>
        <v>0</v>
      </c>
      <c r="H22" s="28">
        <f>H23</f>
        <v>3175</v>
      </c>
      <c r="I22" s="29">
        <f>H22/H11*100</f>
        <v>0.60982239686169837</v>
      </c>
      <c r="J22" s="28">
        <f t="shared" si="1"/>
        <v>-4425</v>
      </c>
      <c r="K22" s="28">
        <f t="shared" si="2"/>
        <v>41.776315789473685</v>
      </c>
      <c r="L22" s="34">
        <f t="shared" si="3"/>
        <v>-5575</v>
      </c>
      <c r="M22" s="34">
        <f t="shared" si="4"/>
        <v>36.285714285714285</v>
      </c>
    </row>
    <row r="23" spans="1:13" s="17" customFormat="1" ht="81" customHeight="1" x14ac:dyDescent="0.25">
      <c r="A23" s="8" t="s">
        <v>49</v>
      </c>
      <c r="B23" s="14" t="s">
        <v>65</v>
      </c>
      <c r="C23" s="31">
        <v>8750</v>
      </c>
      <c r="D23" s="31">
        <f>C23/C11*100</f>
        <v>2.5907663134410943</v>
      </c>
      <c r="E23" s="30">
        <v>7600</v>
      </c>
      <c r="F23" s="30">
        <v>7600</v>
      </c>
      <c r="G23" s="30">
        <f t="shared" si="0"/>
        <v>0</v>
      </c>
      <c r="H23" s="31">
        <v>3175</v>
      </c>
      <c r="I23" s="31">
        <f>H23/H11*100</f>
        <v>0.60982239686169837</v>
      </c>
      <c r="J23" s="30">
        <f t="shared" si="1"/>
        <v>-4425</v>
      </c>
      <c r="K23" s="30">
        <f t="shared" si="2"/>
        <v>41.776315789473685</v>
      </c>
      <c r="L23" s="49">
        <f t="shared" si="3"/>
        <v>-5575</v>
      </c>
      <c r="M23" s="49">
        <f t="shared" si="4"/>
        <v>36.285714285714285</v>
      </c>
    </row>
    <row r="24" spans="1:13" s="16" customFormat="1" ht="16.5" customHeight="1" x14ac:dyDescent="0.25">
      <c r="A24" s="7" t="s">
        <v>24</v>
      </c>
      <c r="B24" s="13"/>
      <c r="C24" s="29">
        <f>C25</f>
        <v>354538</v>
      </c>
      <c r="D24" s="29">
        <f>C24/C10*100</f>
        <v>51.213395537626042</v>
      </c>
      <c r="E24" s="28">
        <f>E25</f>
        <v>343500</v>
      </c>
      <c r="F24" s="29">
        <f>F25</f>
        <v>343500</v>
      </c>
      <c r="G24" s="28">
        <f t="shared" si="0"/>
        <v>0</v>
      </c>
      <c r="H24" s="29">
        <f>H25</f>
        <v>346709.65</v>
      </c>
      <c r="I24" s="29">
        <f>H24/H10*100</f>
        <v>39.973301990156166</v>
      </c>
      <c r="J24" s="28">
        <f t="shared" si="1"/>
        <v>3209.6500000000233</v>
      </c>
      <c r="K24" s="28">
        <f t="shared" si="2"/>
        <v>100.93439592430859</v>
      </c>
      <c r="L24" s="34">
        <f t="shared" si="3"/>
        <v>-7828.3499999999767</v>
      </c>
      <c r="M24" s="34">
        <f t="shared" si="4"/>
        <v>97.7919574206432</v>
      </c>
    </row>
    <row r="25" spans="1:13" s="16" customFormat="1" ht="51.75" customHeight="1" x14ac:dyDescent="0.25">
      <c r="A25" s="7" t="s">
        <v>17</v>
      </c>
      <c r="B25" s="13" t="s">
        <v>41</v>
      </c>
      <c r="C25" s="28">
        <f>SUM(C26:C29)</f>
        <v>354538</v>
      </c>
      <c r="D25" s="28">
        <f>SUM(D26:D28)</f>
        <v>99.781721564402119</v>
      </c>
      <c r="E25" s="28">
        <f>SUM(E26:E28)</f>
        <v>343500</v>
      </c>
      <c r="F25" s="28">
        <f>SUM(F26:F28)</f>
        <v>343500</v>
      </c>
      <c r="G25" s="28">
        <f t="shared" si="0"/>
        <v>0</v>
      </c>
      <c r="H25" s="28">
        <f>SUM(H26:H28)</f>
        <v>346709.65</v>
      </c>
      <c r="I25" s="28">
        <f>SUM(I26:I28)</f>
        <v>100</v>
      </c>
      <c r="J25" s="28">
        <f t="shared" si="1"/>
        <v>3209.6500000000233</v>
      </c>
      <c r="K25" s="28">
        <f t="shared" si="2"/>
        <v>100.93439592430859</v>
      </c>
      <c r="L25" s="34">
        <f t="shared" si="3"/>
        <v>-7828.3499999999767</v>
      </c>
      <c r="M25" s="34">
        <f t="shared" si="4"/>
        <v>97.7919574206432</v>
      </c>
    </row>
    <row r="26" spans="1:13" s="17" customFormat="1" ht="92.25" customHeight="1" x14ac:dyDescent="0.25">
      <c r="A26" s="8" t="s">
        <v>30</v>
      </c>
      <c r="B26" s="14" t="s">
        <v>51</v>
      </c>
      <c r="C26" s="31">
        <v>315668.13</v>
      </c>
      <c r="D26" s="31">
        <f>C26/C25*100</f>
        <v>89.036472818146436</v>
      </c>
      <c r="E26" s="30">
        <v>314000</v>
      </c>
      <c r="F26" s="31">
        <v>314000</v>
      </c>
      <c r="G26" s="30">
        <f t="shared" si="0"/>
        <v>0</v>
      </c>
      <c r="H26" s="31">
        <v>313538</v>
      </c>
      <c r="I26" s="31">
        <f>H26/H25*100</f>
        <v>90.432441093001017</v>
      </c>
      <c r="J26" s="30">
        <f t="shared" si="1"/>
        <v>-462</v>
      </c>
      <c r="K26" s="30">
        <f t="shared" si="2"/>
        <v>99.852866242038218</v>
      </c>
      <c r="L26" s="49">
        <f t="shared" si="3"/>
        <v>-2130.1300000000047</v>
      </c>
      <c r="M26" s="49">
        <f t="shared" si="4"/>
        <v>99.325199537881758</v>
      </c>
    </row>
    <row r="27" spans="1:13" s="17" customFormat="1" ht="80.25" customHeight="1" x14ac:dyDescent="0.25">
      <c r="A27" s="8" t="s">
        <v>62</v>
      </c>
      <c r="B27" s="14" t="s">
        <v>66</v>
      </c>
      <c r="C27" s="31"/>
      <c r="D27" s="31"/>
      <c r="E27" s="30"/>
      <c r="F27" s="31"/>
      <c r="G27" s="30"/>
      <c r="H27" s="31"/>
      <c r="I27" s="31"/>
      <c r="J27" s="30">
        <f t="shared" si="1"/>
        <v>0</v>
      </c>
      <c r="K27" s="30"/>
      <c r="L27" s="49"/>
      <c r="M27" s="49"/>
    </row>
    <row r="28" spans="1:13" s="17" customFormat="1" ht="90.75" customHeight="1" x14ac:dyDescent="0.25">
      <c r="A28" s="8" t="s">
        <v>50</v>
      </c>
      <c r="B28" s="14" t="s">
        <v>67</v>
      </c>
      <c r="C28" s="31">
        <v>38095.99</v>
      </c>
      <c r="D28" s="31">
        <f>C28/C25*100</f>
        <v>10.74524874625569</v>
      </c>
      <c r="E28" s="30">
        <v>29500</v>
      </c>
      <c r="F28" s="31">
        <v>29500</v>
      </c>
      <c r="G28" s="30">
        <f t="shared" si="0"/>
        <v>0</v>
      </c>
      <c r="H28" s="31">
        <v>33171.65</v>
      </c>
      <c r="I28" s="31">
        <f>H28/H25*100</f>
        <v>9.5675589069989826</v>
      </c>
      <c r="J28" s="30">
        <f t="shared" si="1"/>
        <v>3671.6500000000015</v>
      </c>
      <c r="K28" s="30">
        <f t="shared" si="2"/>
        <v>112.44627118644068</v>
      </c>
      <c r="L28" s="49">
        <f t="shared" si="3"/>
        <v>-4924.3399999999965</v>
      </c>
      <c r="M28" s="49">
        <f t="shared" si="4"/>
        <v>87.073862629636352</v>
      </c>
    </row>
    <row r="29" spans="1:13" s="16" customFormat="1" ht="26.25" x14ac:dyDescent="0.25">
      <c r="A29" s="7" t="s">
        <v>82</v>
      </c>
      <c r="B29" s="13" t="s">
        <v>83</v>
      </c>
      <c r="C29" s="29">
        <f>C30</f>
        <v>773.88</v>
      </c>
      <c r="D29" s="29"/>
      <c r="E29" s="29">
        <f>E30</f>
        <v>0</v>
      </c>
      <c r="F29" s="29"/>
      <c r="G29" s="28"/>
      <c r="H29" s="29">
        <f>H30</f>
        <v>0</v>
      </c>
      <c r="I29" s="29"/>
      <c r="J29" s="28">
        <f t="shared" si="1"/>
        <v>0</v>
      </c>
      <c r="K29" s="28"/>
      <c r="L29" s="34"/>
      <c r="M29" s="49">
        <f t="shared" si="4"/>
        <v>0</v>
      </c>
    </row>
    <row r="30" spans="1:13" s="17" customFormat="1" ht="55.5" customHeight="1" x14ac:dyDescent="0.25">
      <c r="A30" s="8" t="s">
        <v>84</v>
      </c>
      <c r="B30" s="14" t="s">
        <v>85</v>
      </c>
      <c r="C30" s="31">
        <v>773.88</v>
      </c>
      <c r="D30" s="31"/>
      <c r="E30" s="30"/>
      <c r="F30" s="31"/>
      <c r="G30" s="30"/>
      <c r="H30" s="31"/>
      <c r="I30" s="31"/>
      <c r="J30" s="30">
        <f t="shared" si="1"/>
        <v>0</v>
      </c>
      <c r="K30" s="30"/>
      <c r="L30" s="49"/>
      <c r="M30" s="49">
        <f t="shared" si="4"/>
        <v>0</v>
      </c>
    </row>
    <row r="31" spans="1:13" s="16" customFormat="1" ht="24.75" customHeight="1" x14ac:dyDescent="0.25">
      <c r="A31" s="40" t="s">
        <v>18</v>
      </c>
      <c r="B31" s="13" t="s">
        <v>68</v>
      </c>
      <c r="C31" s="28">
        <f>C32+C43</f>
        <v>4603820</v>
      </c>
      <c r="D31" s="29">
        <f>C31/C45*100</f>
        <v>86.928561684601362</v>
      </c>
      <c r="E31" s="28">
        <f>E32+E43</f>
        <v>2360164</v>
      </c>
      <c r="F31" s="28">
        <f>F32+F43</f>
        <v>2360164</v>
      </c>
      <c r="G31" s="28">
        <f t="shared" si="0"/>
        <v>0</v>
      </c>
      <c r="H31" s="28">
        <f>H32+H43</f>
        <v>2225405</v>
      </c>
      <c r="I31" s="29">
        <f>H31/H45*100</f>
        <v>71.955354127864453</v>
      </c>
      <c r="J31" s="28">
        <f t="shared" si="1"/>
        <v>-134759</v>
      </c>
      <c r="K31" s="28">
        <f t="shared" si="2"/>
        <v>94.290269659227064</v>
      </c>
      <c r="L31" s="83">
        <f t="shared" si="3"/>
        <v>-2378415</v>
      </c>
      <c r="M31" s="34">
        <f t="shared" si="4"/>
        <v>48.338227819506407</v>
      </c>
    </row>
    <row r="32" spans="1:13" s="16" customFormat="1" ht="39.75" customHeight="1" x14ac:dyDescent="0.25">
      <c r="A32" s="9" t="s">
        <v>5</v>
      </c>
      <c r="B32" s="13" t="s">
        <v>69</v>
      </c>
      <c r="C32" s="28">
        <f>C33+C36+C38+C41</f>
        <v>4603820</v>
      </c>
      <c r="D32" s="29">
        <f>C32/C31*100</f>
        <v>100</v>
      </c>
      <c r="E32" s="28">
        <f>E33+E36+E38+E41</f>
        <v>2360164</v>
      </c>
      <c r="F32" s="28">
        <f>F33+F36+F38+F41</f>
        <v>2360164</v>
      </c>
      <c r="G32" s="28">
        <f t="shared" si="0"/>
        <v>0</v>
      </c>
      <c r="H32" s="28">
        <f>H33+H36+H38+H41</f>
        <v>2225405</v>
      </c>
      <c r="I32" s="29">
        <f>H32/H31*100</f>
        <v>100</v>
      </c>
      <c r="J32" s="28">
        <f t="shared" si="1"/>
        <v>-134759</v>
      </c>
      <c r="K32" s="28">
        <f t="shared" si="2"/>
        <v>94.290269659227064</v>
      </c>
      <c r="L32" s="83">
        <f t="shared" si="3"/>
        <v>-2378415</v>
      </c>
      <c r="M32" s="34">
        <f t="shared" si="4"/>
        <v>48.338227819506407</v>
      </c>
    </row>
    <row r="33" spans="1:13" s="16" customFormat="1" ht="27.75" customHeight="1" x14ac:dyDescent="0.25">
      <c r="A33" s="40" t="s">
        <v>44</v>
      </c>
      <c r="B33" s="13" t="s">
        <v>70</v>
      </c>
      <c r="C33" s="29">
        <v>849700</v>
      </c>
      <c r="D33" s="29">
        <f>D35</f>
        <v>0</v>
      </c>
      <c r="E33" s="28">
        <f>E34</f>
        <v>501400</v>
      </c>
      <c r="F33" s="29">
        <f>F34</f>
        <v>501400</v>
      </c>
      <c r="G33" s="28">
        <f t="shared" si="0"/>
        <v>0</v>
      </c>
      <c r="H33" s="29">
        <f>H34</f>
        <v>501400</v>
      </c>
      <c r="I33" s="29">
        <f>I35</f>
        <v>22.530730361439826</v>
      </c>
      <c r="J33" s="28">
        <f t="shared" si="1"/>
        <v>0</v>
      </c>
      <c r="K33" s="28">
        <f t="shared" si="2"/>
        <v>100</v>
      </c>
      <c r="L33" s="83">
        <f t="shared" si="3"/>
        <v>-348300</v>
      </c>
      <c r="M33" s="34">
        <f t="shared" si="4"/>
        <v>59.009062021890081</v>
      </c>
    </row>
    <row r="34" spans="1:13" s="17" customFormat="1" ht="16.5" customHeight="1" x14ac:dyDescent="0.25">
      <c r="A34" s="10" t="s">
        <v>31</v>
      </c>
      <c r="B34" s="14" t="s">
        <v>71</v>
      </c>
      <c r="C34" s="31"/>
      <c r="D34" s="31">
        <f>D35</f>
        <v>0</v>
      </c>
      <c r="E34" s="30">
        <f>E35</f>
        <v>501400</v>
      </c>
      <c r="F34" s="30">
        <f>F35</f>
        <v>501400</v>
      </c>
      <c r="G34" s="30">
        <f t="shared" si="0"/>
        <v>0</v>
      </c>
      <c r="H34" s="30">
        <f>H35</f>
        <v>501400</v>
      </c>
      <c r="I34" s="31">
        <f>I35</f>
        <v>22.530730361439826</v>
      </c>
      <c r="J34" s="30">
        <f t="shared" si="1"/>
        <v>0</v>
      </c>
      <c r="K34" s="30">
        <f t="shared" si="2"/>
        <v>100</v>
      </c>
      <c r="L34" s="49">
        <f t="shared" si="3"/>
        <v>501400</v>
      </c>
      <c r="M34" s="49"/>
    </row>
    <row r="35" spans="1:13" s="17" customFormat="1" ht="23.25" x14ac:dyDescent="0.25">
      <c r="A35" s="10" t="s">
        <v>32</v>
      </c>
      <c r="B35" s="14" t="s">
        <v>72</v>
      </c>
      <c r="C35" s="31"/>
      <c r="D35" s="31">
        <f>C35/C32*100</f>
        <v>0</v>
      </c>
      <c r="E35" s="30">
        <v>501400</v>
      </c>
      <c r="F35" s="31">
        <v>501400</v>
      </c>
      <c r="G35" s="30">
        <f t="shared" si="0"/>
        <v>0</v>
      </c>
      <c r="H35" s="31">
        <v>501400</v>
      </c>
      <c r="I35" s="31">
        <f>H35/H32*100</f>
        <v>22.530730361439826</v>
      </c>
      <c r="J35" s="30">
        <f t="shared" si="1"/>
        <v>0</v>
      </c>
      <c r="K35" s="30">
        <f t="shared" si="2"/>
        <v>100</v>
      </c>
      <c r="L35" s="49">
        <f t="shared" si="3"/>
        <v>501400</v>
      </c>
      <c r="M35" s="49"/>
    </row>
    <row r="36" spans="1:13" s="42" customFormat="1" ht="32.25" customHeight="1" x14ac:dyDescent="0.25">
      <c r="A36" s="43" t="s">
        <v>52</v>
      </c>
      <c r="B36" s="41" t="s">
        <v>73</v>
      </c>
      <c r="C36" s="29">
        <v>1980000</v>
      </c>
      <c r="D36" s="29">
        <f>C36/C32*100</f>
        <v>43.007763118453809</v>
      </c>
      <c r="E36" s="29">
        <f>E37</f>
        <v>0</v>
      </c>
      <c r="F36" s="29">
        <f>F37</f>
        <v>0</v>
      </c>
      <c r="G36" s="29">
        <f t="shared" si="0"/>
        <v>0</v>
      </c>
      <c r="H36" s="29">
        <f>H37</f>
        <v>0</v>
      </c>
      <c r="I36" s="29">
        <f>H36/H32*100</f>
        <v>0</v>
      </c>
      <c r="J36" s="28">
        <f t="shared" si="1"/>
        <v>0</v>
      </c>
      <c r="K36" s="28"/>
      <c r="L36" s="83">
        <f t="shared" si="3"/>
        <v>-1980000</v>
      </c>
      <c r="M36" s="34">
        <f t="shared" si="4"/>
        <v>0</v>
      </c>
    </row>
    <row r="37" spans="1:13" s="45" customFormat="1" x14ac:dyDescent="0.25">
      <c r="A37" s="44" t="s">
        <v>42</v>
      </c>
      <c r="B37" s="39" t="s">
        <v>74</v>
      </c>
      <c r="C37" s="31"/>
      <c r="D37" s="31">
        <f>C37/C32*100</f>
        <v>0</v>
      </c>
      <c r="E37" s="31"/>
      <c r="F37" s="31"/>
      <c r="G37" s="31">
        <f t="shared" si="0"/>
        <v>0</v>
      </c>
      <c r="H37" s="31"/>
      <c r="I37" s="31">
        <f>H37/H32*100</f>
        <v>0</v>
      </c>
      <c r="J37" s="30">
        <f t="shared" si="1"/>
        <v>0</v>
      </c>
      <c r="K37" s="30"/>
      <c r="L37" s="49">
        <f t="shared" si="3"/>
        <v>0</v>
      </c>
      <c r="M37" s="49"/>
    </row>
    <row r="38" spans="1:13" s="16" customFormat="1" ht="30.75" customHeight="1" x14ac:dyDescent="0.25">
      <c r="A38" s="25" t="s">
        <v>26</v>
      </c>
      <c r="B38" s="13" t="s">
        <v>75</v>
      </c>
      <c r="C38" s="29">
        <v>53000</v>
      </c>
      <c r="D38" s="29">
        <f>C38/C32*100</f>
        <v>1.1512179016555817</v>
      </c>
      <c r="E38" s="28">
        <f>E39+E40</f>
        <v>63800</v>
      </c>
      <c r="F38" s="28">
        <f>F39+F40</f>
        <v>63800</v>
      </c>
      <c r="G38" s="28">
        <f t="shared" si="0"/>
        <v>0</v>
      </c>
      <c r="H38" s="29">
        <f>SUM(H39:H40)</f>
        <v>63800</v>
      </c>
      <c r="I38" s="29">
        <f>H38/H32*100</f>
        <v>2.8668938912242941</v>
      </c>
      <c r="J38" s="28">
        <f t="shared" si="1"/>
        <v>0</v>
      </c>
      <c r="K38" s="28">
        <f t="shared" si="2"/>
        <v>100</v>
      </c>
      <c r="L38" s="34">
        <f t="shared" si="3"/>
        <v>10800</v>
      </c>
      <c r="M38" s="34">
        <f t="shared" si="4"/>
        <v>120.37735849056604</v>
      </c>
    </row>
    <row r="39" spans="1:13" s="17" customFormat="1" ht="40.5" customHeight="1" x14ac:dyDescent="0.25">
      <c r="A39" s="26" t="s">
        <v>25</v>
      </c>
      <c r="B39" s="14" t="s">
        <v>76</v>
      </c>
      <c r="C39" s="32"/>
      <c r="D39" s="32">
        <f>C39/C32*100</f>
        <v>0</v>
      </c>
      <c r="E39" s="30">
        <v>53700</v>
      </c>
      <c r="F39" s="31">
        <v>53700</v>
      </c>
      <c r="G39" s="30">
        <f t="shared" si="0"/>
        <v>0</v>
      </c>
      <c r="H39" s="32">
        <v>53700</v>
      </c>
      <c r="I39" s="32">
        <f>H39/H32*100</f>
        <v>2.4130439178486611</v>
      </c>
      <c r="J39" s="30">
        <f t="shared" si="1"/>
        <v>0</v>
      </c>
      <c r="K39" s="30">
        <f t="shared" si="2"/>
        <v>100</v>
      </c>
      <c r="L39" s="49">
        <f t="shared" si="3"/>
        <v>53700</v>
      </c>
      <c r="M39" s="49"/>
    </row>
    <row r="40" spans="1:13" s="17" customFormat="1" ht="30.75" customHeight="1" x14ac:dyDescent="0.25">
      <c r="A40" s="26" t="s">
        <v>40</v>
      </c>
      <c r="B40" s="14" t="s">
        <v>77</v>
      </c>
      <c r="C40" s="32"/>
      <c r="D40" s="32">
        <f>C40/C32*100</f>
        <v>0</v>
      </c>
      <c r="E40" s="30">
        <v>10100</v>
      </c>
      <c r="F40" s="31">
        <v>10100</v>
      </c>
      <c r="G40" s="30">
        <f t="shared" si="0"/>
        <v>0</v>
      </c>
      <c r="H40" s="32">
        <v>10100</v>
      </c>
      <c r="I40" s="32">
        <f>H40/H32*100</f>
        <v>0.45384997337563282</v>
      </c>
      <c r="J40" s="30">
        <f t="shared" si="1"/>
        <v>0</v>
      </c>
      <c r="K40" s="30">
        <f t="shared" si="2"/>
        <v>100</v>
      </c>
      <c r="L40" s="49">
        <f t="shared" si="3"/>
        <v>10100</v>
      </c>
      <c r="M40" s="49"/>
    </row>
    <row r="41" spans="1:13" s="16" customFormat="1" ht="17.25" customHeight="1" x14ac:dyDescent="0.25">
      <c r="A41" s="25" t="s">
        <v>22</v>
      </c>
      <c r="B41" s="13" t="s">
        <v>78</v>
      </c>
      <c r="C41" s="33">
        <v>1721120</v>
      </c>
      <c r="D41" s="33">
        <f>C41/C32*100</f>
        <v>37.384606696178388</v>
      </c>
      <c r="E41" s="28">
        <f>E42</f>
        <v>1794964</v>
      </c>
      <c r="F41" s="28">
        <f>F42</f>
        <v>1794964</v>
      </c>
      <c r="G41" s="28">
        <f t="shared" si="0"/>
        <v>0</v>
      </c>
      <c r="H41" s="33">
        <f>SUM(H42:H42)</f>
        <v>1660205</v>
      </c>
      <c r="I41" s="33">
        <f>H41/H32*100</f>
        <v>74.602375747335884</v>
      </c>
      <c r="J41" s="28">
        <f t="shared" si="1"/>
        <v>-134759</v>
      </c>
      <c r="K41" s="28">
        <f t="shared" si="2"/>
        <v>92.49238424837489</v>
      </c>
      <c r="L41" s="34">
        <f t="shared" si="3"/>
        <v>-60915</v>
      </c>
      <c r="M41" s="34">
        <f t="shared" si="4"/>
        <v>96.460734870316998</v>
      </c>
    </row>
    <row r="42" spans="1:13" s="17" customFormat="1" ht="27.75" customHeight="1" x14ac:dyDescent="0.25">
      <c r="A42" s="27" t="s">
        <v>33</v>
      </c>
      <c r="B42" s="14" t="s">
        <v>79</v>
      </c>
      <c r="C42" s="37"/>
      <c r="D42" s="32">
        <f>C42/C32*100</f>
        <v>0</v>
      </c>
      <c r="E42" s="30">
        <v>1794964</v>
      </c>
      <c r="F42" s="31">
        <v>1794964</v>
      </c>
      <c r="G42" s="30">
        <f t="shared" si="0"/>
        <v>0</v>
      </c>
      <c r="H42" s="37">
        <v>1660205</v>
      </c>
      <c r="I42" s="32">
        <f>H42/H32*100</f>
        <v>74.602375747335884</v>
      </c>
      <c r="J42" s="30">
        <f t="shared" si="1"/>
        <v>-134759</v>
      </c>
      <c r="K42" s="30">
        <f t="shared" si="2"/>
        <v>92.49238424837489</v>
      </c>
      <c r="L42" s="49">
        <f t="shared" si="3"/>
        <v>1660205</v>
      </c>
      <c r="M42" s="49"/>
    </row>
    <row r="43" spans="1:13" s="16" customFormat="1" ht="23.25" customHeight="1" x14ac:dyDescent="0.25">
      <c r="A43" s="47" t="s">
        <v>54</v>
      </c>
      <c r="B43" s="13" t="s">
        <v>80</v>
      </c>
      <c r="C43" s="28">
        <f>C44</f>
        <v>0</v>
      </c>
      <c r="D43" s="28">
        <f>C43/C31*100</f>
        <v>0</v>
      </c>
      <c r="E43" s="28">
        <f>E44</f>
        <v>0</v>
      </c>
      <c r="F43" s="28">
        <f>F44</f>
        <v>0</v>
      </c>
      <c r="G43" s="28">
        <f t="shared" si="0"/>
        <v>0</v>
      </c>
      <c r="H43" s="28">
        <f>H44</f>
        <v>0</v>
      </c>
      <c r="I43" s="28">
        <f>H43/H31*100</f>
        <v>0</v>
      </c>
      <c r="J43" s="28">
        <f t="shared" si="1"/>
        <v>0</v>
      </c>
      <c r="K43" s="28"/>
      <c r="L43" s="34">
        <f t="shared" si="3"/>
        <v>0</v>
      </c>
      <c r="M43" s="34"/>
    </row>
    <row r="44" spans="1:13" s="17" customFormat="1" ht="31.5" customHeight="1" x14ac:dyDescent="0.25">
      <c r="A44" s="46" t="s">
        <v>53</v>
      </c>
      <c r="B44" s="14" t="s">
        <v>81</v>
      </c>
      <c r="C44" s="37"/>
      <c r="D44" s="32">
        <f>C44/C31*100</f>
        <v>0</v>
      </c>
      <c r="E44" s="30"/>
      <c r="F44" s="31"/>
      <c r="G44" s="30">
        <f t="shared" si="0"/>
        <v>0</v>
      </c>
      <c r="H44" s="37"/>
      <c r="I44" s="32">
        <f>H44/H31*100</f>
        <v>0</v>
      </c>
      <c r="J44" s="30">
        <f t="shared" si="1"/>
        <v>0</v>
      </c>
      <c r="K44" s="30"/>
      <c r="L44" s="49">
        <f t="shared" si="3"/>
        <v>0</v>
      </c>
      <c r="M44" s="49"/>
    </row>
    <row r="45" spans="1:13" s="16" customFormat="1" ht="15" customHeight="1" x14ac:dyDescent="0.25">
      <c r="A45" s="5" t="s">
        <v>19</v>
      </c>
      <c r="B45" s="82"/>
      <c r="C45" s="34">
        <f>C10+C31</f>
        <v>5296095.91</v>
      </c>
      <c r="D45" s="35">
        <v>100</v>
      </c>
      <c r="E45" s="34">
        <f>E10+E31</f>
        <v>3216864</v>
      </c>
      <c r="F45" s="34">
        <f>F10+F31</f>
        <v>3216864</v>
      </c>
      <c r="G45" s="28">
        <f t="shared" si="0"/>
        <v>0</v>
      </c>
      <c r="H45" s="34">
        <f>H10+H31</f>
        <v>3092758.04</v>
      </c>
      <c r="I45" s="35">
        <v>100</v>
      </c>
      <c r="J45" s="28">
        <f t="shared" si="1"/>
        <v>-124105.95999999996</v>
      </c>
      <c r="K45" s="28">
        <f t="shared" si="2"/>
        <v>96.142020303003179</v>
      </c>
      <c r="L45" s="83">
        <f t="shared" si="3"/>
        <v>-2203337.87</v>
      </c>
      <c r="M45" s="34">
        <f t="shared" si="4"/>
        <v>58.396941682274026</v>
      </c>
    </row>
    <row r="46" spans="1:13" ht="19.5" customHeight="1" x14ac:dyDescent="0.25">
      <c r="A46" s="11" t="s">
        <v>27</v>
      </c>
      <c r="B46" s="11"/>
      <c r="C46" s="11"/>
      <c r="D46" s="11"/>
      <c r="E46" s="11"/>
      <c r="F46" s="20"/>
      <c r="G46" s="11"/>
      <c r="H46" s="20"/>
      <c r="I46" s="20"/>
      <c r="J46" s="11"/>
      <c r="K46" s="11" t="s">
        <v>28</v>
      </c>
    </row>
    <row r="47" spans="1:13" ht="13.5" customHeight="1" x14ac:dyDescent="0.25">
      <c r="A47" s="11" t="s">
        <v>6</v>
      </c>
      <c r="B47" s="11"/>
      <c r="C47" s="11"/>
      <c r="D47" s="11"/>
      <c r="E47" s="11"/>
      <c r="F47" s="20"/>
      <c r="G47" s="11"/>
      <c r="H47" s="20"/>
      <c r="I47" s="20"/>
      <c r="J47" s="11"/>
    </row>
    <row r="48" spans="1:13" ht="17.25" customHeight="1" x14ac:dyDescent="0.25">
      <c r="A48" s="11" t="s">
        <v>7</v>
      </c>
      <c r="B48" s="11"/>
      <c r="C48" s="11"/>
      <c r="D48" s="11"/>
      <c r="E48" s="11"/>
      <c r="F48" s="20"/>
      <c r="G48" s="11"/>
      <c r="H48" s="20"/>
      <c r="I48" s="20"/>
      <c r="J48" s="11"/>
      <c r="K48" s="11" t="s">
        <v>8</v>
      </c>
    </row>
    <row r="49" spans="1:10" ht="12" customHeight="1" x14ac:dyDescent="0.25">
      <c r="A49" s="11" t="s">
        <v>6</v>
      </c>
      <c r="B49" s="11"/>
      <c r="C49" s="11"/>
      <c r="D49" s="11"/>
      <c r="E49" s="11"/>
      <c r="F49" s="20"/>
      <c r="G49" s="11"/>
      <c r="H49" s="20"/>
      <c r="I49" s="20"/>
      <c r="J49" s="11"/>
    </row>
    <row r="50" spans="1:10" x14ac:dyDescent="0.25">
      <c r="A50" s="11"/>
    </row>
  </sheetData>
  <mergeCells count="25">
    <mergeCell ref="I8:I9"/>
    <mergeCell ref="C8:C9"/>
    <mergeCell ref="D8:D9"/>
    <mergeCell ref="H8:H9"/>
    <mergeCell ref="L5:M6"/>
    <mergeCell ref="L8:L9"/>
    <mergeCell ref="M8:M9"/>
    <mergeCell ref="J8:J9"/>
    <mergeCell ref="K8:K9"/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</mergeCells>
  <pageMargins left="0.9055118110236221" right="0.11811023622047245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2015-02-27T05:08:36Z</dcterms:modified>
</cp:coreProperties>
</file>